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ZRN - OBLAST Č. 1" sheetId="2" r:id="rId2"/>
  </sheets>
  <definedNames>
    <definedName name="_xlnm.Print_Area" localSheetId="0">'Rekapitulace zakázky'!$D$4:$AO$36,'Rekapitulace zakázky'!$C$42:$AQ$56</definedName>
    <definedName name="_xlnm.Print_Titles" localSheetId="0">'Rekapitulace zakázky'!$52:$52</definedName>
    <definedName name="_xlnm._FilterDatabase" localSheetId="1" hidden="1">'ZRN - OBLAST Č. 1'!$C$80:$K$105</definedName>
    <definedName name="_xlnm.Print_Area" localSheetId="1">'ZRN - OBLAST Č. 1'!$C$68:$K$105</definedName>
    <definedName name="_xlnm.Print_Titles" localSheetId="1">'ZRN - OBLAST Č. 1'!$80:$80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04"/>
  <c r="BH104"/>
  <c r="BG104"/>
  <c r="BF104"/>
  <c r="T104"/>
  <c r="R104"/>
  <c r="P104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7"/>
  <c r="BH87"/>
  <c r="BG87"/>
  <c r="BF87"/>
  <c r="T87"/>
  <c r="R87"/>
  <c r="P87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1" r="L50"/>
  <c r="AM50"/>
  <c r="AM49"/>
  <c r="L49"/>
  <c r="AM47"/>
  <c r="L47"/>
  <c r="L45"/>
  <c r="L44"/>
  <c i="2" r="BK104"/>
  <c r="BK102"/>
  <c r="J102"/>
  <c r="BK99"/>
  <c r="J99"/>
  <c r="BK96"/>
  <c r="J96"/>
  <c r="BK93"/>
  <c r="J93"/>
  <c r="BK90"/>
  <c r="BK87"/>
  <c r="J87"/>
  <c r="BK84"/>
  <c r="J84"/>
  <c r="J104"/>
  <c i="1" r="AS54"/>
  <c i="2" r="J90"/>
  <c l="1" r="BK83"/>
  <c r="J83"/>
  <c r="J61"/>
  <c r="P83"/>
  <c r="P82"/>
  <c r="P81"/>
  <c i="1" r="AU55"/>
  <c i="2" r="R83"/>
  <c r="R82"/>
  <c r="R81"/>
  <c r="T83"/>
  <c r="T82"/>
  <c r="T81"/>
  <c r="BE96"/>
  <c r="E48"/>
  <c r="J52"/>
  <c r="F55"/>
  <c r="BE84"/>
  <c r="BE87"/>
  <c r="BE90"/>
  <c r="BE93"/>
  <c r="BE99"/>
  <c r="BE102"/>
  <c r="BE104"/>
  <c r="F34"/>
  <c i="1" r="BA55"/>
  <c r="BA54"/>
  <c r="W30"/>
  <c i="2" r="F35"/>
  <c i="1" r="BB55"/>
  <c r="BB54"/>
  <c r="W31"/>
  <c i="2" r="J34"/>
  <c i="1" r="AW55"/>
  <c i="2" r="F37"/>
  <c i="1" r="BD55"/>
  <c r="BD54"/>
  <c r="W33"/>
  <c i="2" r="F36"/>
  <c i="1" r="BC55"/>
  <c r="BC54"/>
  <c r="W32"/>
  <c r="AU54"/>
  <c i="2" l="1" r="BK82"/>
  <c r="J82"/>
  <c r="J60"/>
  <c i="1" r="AX54"/>
  <c r="AW54"/>
  <c r="AK30"/>
  <c r="AY54"/>
  <c i="2" r="F33"/>
  <c i="1" r="AZ55"/>
  <c r="AZ54"/>
  <c r="W29"/>
  <c i="2" r="J33"/>
  <c i="1" r="AV55"/>
  <c r="AT55"/>
  <c i="2" l="1" r="BK81"/>
  <c r="J81"/>
  <c r="J59"/>
  <c i="1" r="AV54"/>
  <c r="AK29"/>
  <c l="1" r="AT54"/>
  <c i="2" r="J30"/>
  <c i="1" r="AG55"/>
  <c r="AN55"/>
  <c i="2" l="1"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<sst xmlns="http://schemas.openxmlformats.org/spreadsheetml/2006/main">
  <si>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</si>
  <si>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</si>
  <si>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</si>
  <si>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</si>
  <si>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</si>
  <si>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{0602210d-afcc-42b4-a8a0-f75f979b4728}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</si>
  <si>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</si>
  <si>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</si>
  <si>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</si>
  <si>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</si>
  <si>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</si>
  <si>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</si>
  <si>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</si>
  <si>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</si>
  <si>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65020122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</si>
  <si>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</si>
  <si>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</si>
  <si>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Údržba nižší zeleně v obvodu OŘ Ústí n.L. 2020 - OBLAST Č. 1</t>
  </si>
  <si>
    <t>KSO:</t>
  </si>
  <si>
    <t/>
  </si>
  <si>
    <t>CC-CZ:</t>
  </si>
  <si>
    <t>Místo:</t>
  </si>
  <si>
    <t>Správa tratí Ústí nad Labem</t>
  </si>
  <si>
    <t>Datum:</t>
  </si>
  <si>
    <t>11. 3. 2020</t>
  </si>
  <si>
    <t>Zadavatel:</t>
  </si>
  <si>
    <t>IČ:</t>
  </si>
  <si>
    <t>709 94 234</t>
  </si>
  <si>
    <t xml:space="preserve"> Správa železnic, OŘ ÚNL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</si>
  <si>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</si>
  <si>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</si>
  <si>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</si>
  <si>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</si>
  <si>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</si>
  <si>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</si>
  <si>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</si>
  <si>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</si>
  <si>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</si>
  <si>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</si>
  <si>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</si>
  <si>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</si>
  <si>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</si>
  <si>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</si>
  <si>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</si>
  <si>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</si>
  <si>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</si>
  <si>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</si>
  <si>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</si>
  <si>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</si>
  <si>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</si>
  <si>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</si>
  <si>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</si>
  <si>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</si>
  <si>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</si>
  <si>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</si>
  <si>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</si>
  <si>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</si>
  <si>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</si>
  <si>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</si>
  <si>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</si>
  <si>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</si>
  <si>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</si>
  <si>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</si>
  <si>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</si>
  <si>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</si>
  <si>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</si>
  <si>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</si>
  <si>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</si>
  <si>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</si>
  <si>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</si>
  <si>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</si>
  <si>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</si>
  <si>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</si>
  <si>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</si>
  <si>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</si>
  <si>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</si>
  <si>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</si>
  <si>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</si>
  <si>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ZRN</t>
  </si>
  <si>
    <t>OBLAST Č. 1</t>
  </si>
  <si>
    <t>STA</t>
  </si>
  <si>
    <t>1</t>
  </si>
  <si>
    <t>{6fb22ec6-6e2c-49b0-a9d1-2ba335572ace}</t>
  </si>
  <si>
    <t>2</t>
  </si>
  <si>
    <t>KRYCÍ LIST SOUPISU PRACÍ</t>
  </si>
  <si>
    <t>Objekt:</t>
  </si>
  <si>
    <t>ZRN - OBLAST Č. 1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</si>
  <si>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</si>
  <si>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</si>
  <si>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</si>
  <si>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</si>
  <si>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</si>
  <si>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</si>
  <si>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</si>
  <si>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</si>
  <si>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</si>
  <si>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</si>
  <si>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</si>
  <si>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</si>
  <si>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</si>
  <si>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</si>
  <si>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</si>
  <si>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</si>
  <si>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</si>
  <si>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</si>
  <si>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</si>
  <si>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</si>
  <si>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</si>
  <si>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</si>
  <si>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</si>
  <si>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</si>
  <si>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</si>
  <si>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5904005010</t>
  </si>
  <si>
    <t>Vysečení travního porostu ručně sklon terénu do 1:2</t>
  </si>
  <si>
    <t>m2</t>
  </si>
  <si>
    <t>4</t>
  </si>
  <si>
    <t>-1151720552</t>
  </si>
  <si>
    <t>PP</t>
  </si>
  <si>
    <t>Vysečení travního porostu ručně sklon terénu do 1:2. Poznámka: 1. V cenách jsou započteny náklady na provedení s ponecháním pokosu na místě, a/nebo mulčování u likvidace strojně. 2. V cenách nejsou obsaženy náklady na odklizení a likvidaci pokosu.</t>
  </si>
  <si>
    <t>VV</t>
  </si>
  <si>
    <t>"1+2.kolo" 43909*2</t>
  </si>
  <si>
    <t>5904005020</t>
  </si>
  <si>
    <t>Vysečení travního porostu ručně sklon terénu přes 1:2</t>
  </si>
  <si>
    <t>-1223738558</t>
  </si>
  <si>
    <t>Vysečení travního porostu ručně sklon terénu přes 1:2. Poznámka: 1. V cenách jsou započteny náklady na provedení s ponecháním pokosu na místě, a/nebo mulčování u likvidace strojně. 2. V cenách nejsou obsaženy náklady na odklizení a likvidaci pokosu.</t>
  </si>
  <si>
    <t>"1+2.kolo" 5394*2</t>
  </si>
  <si>
    <t>3</t>
  </si>
  <si>
    <t>5904010010</t>
  </si>
  <si>
    <t>Odklizení travního porostu ručně</t>
  </si>
  <si>
    <t>-46107734</t>
  </si>
  <si>
    <t>Odklizení travního porostu ručně. Poznámka: 1. V cenách jsou započteny náklady na snesení pokosu a likvidaci nebo naložení na dopravní prostředek a uložení na skládku. 2. V cenách nejsou obsaženy náklady na dopravu a skládkovné.</t>
  </si>
  <si>
    <t>"1+2.kolo" 31769*2</t>
  </si>
  <si>
    <t>5904020010</t>
  </si>
  <si>
    <t>Vyřezání křovin porost řídký 1 až 5 kusů stonků na m2 plochy sklon terénu do 1:2</t>
  </si>
  <si>
    <t>647278124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</si>
  <si>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</si>
  <si>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"1+2.kolo" 6225*2</t>
  </si>
  <si>
    <t>5904020020</t>
  </si>
  <si>
    <t>Vyřezání křovin porost řídký 1 až 5 kusů stonků na m2 plochy sklon terénu přes 1:2</t>
  </si>
  <si>
    <t>1592967601</t>
  </si>
  <si>
    <t>Vyřezání křovin porost řídký 1 až 5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</si>
  <si>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"1+2.kolo" 2816*2</t>
  </si>
  <si>
    <t>6</t>
  </si>
  <si>
    <t>5916005040</t>
  </si>
  <si>
    <t>Úklid veřejných prostor v prostoru nástupiště odpadků v kolejišti</t>
  </si>
  <si>
    <t>hod</t>
  </si>
  <si>
    <t>-342946316</t>
  </si>
  <si>
    <t>Úklid veřejných prostor v prostoru nástupiště odpadků v kolejišti. Poznámka: 1. V cenách jsou započteny náklady na úklid od nečistot a odpadků a naložení odpadu na dopravní prostředek. 2. V cenách nejsou obsaženy náklady na odklízení sněhu a ledu, dopravu a skládkovné.</t>
  </si>
  <si>
    <t>"úklid prostor po odstranění porostu"10</t>
  </si>
  <si>
    <t>7</t>
  </si>
  <si>
    <t>9902100200</t>
  </si>
  <si>
    <t xml:space="preserve">Doprava dodávek zhotovitele, dodávek objednatele nebo výzisku mechanizací přes 3,5 t sypanin  do 20 km</t>
  </si>
  <si>
    <t>t</t>
  </si>
  <si>
    <t>1289661458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</si>
  <si>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</si>
  <si>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8</t>
  </si>
  <si>
    <t>9909000100</t>
  </si>
  <si>
    <t>Poplatek za uložení suti nebo hmot na oficiální skládku</t>
  </si>
  <si>
    <t>839722386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</si>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</sst>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27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30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32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32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32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34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35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36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35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37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38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39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40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41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42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43</v>
      </c>
      <c r="E29" s="45"/>
      <c r="F29" s="30" t="s">
        <v>44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45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46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47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48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49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50</v>
      </c>
      <c r="U35" s="52"/>
      <c r="V35" s="52"/>
      <c r="W35" s="52"/>
      <c r="X35" s="54" t="s">
        <v>51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52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65020122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Údržba nižší zeleně v obvodu OŘ Ústí n.L. 2020 - OBLAST Č. 1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Správa tratí Ústí nad Labem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11. 3. 2020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 xml:space="preserve"> Správa železnic, OŘ ÚNL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33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53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31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36</v>
      </c>
      <c r="AJ50" s="38"/>
      <c r="AK50" s="38"/>
      <c r="AL50" s="38"/>
      <c r="AM50" s="71" t="str">
        <f>IF(E20="","",E20)</f>
        <v xml:space="preserve"> 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54</v>
      </c>
      <c r="D52" s="85"/>
      <c r="E52" s="85"/>
      <c r="F52" s="85"/>
      <c r="G52" s="85"/>
      <c r="H52" s="86"/>
      <c r="I52" s="87" t="s">
        <v>55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56</v>
      </c>
      <c r="AH52" s="85"/>
      <c r="AI52" s="85"/>
      <c r="AJ52" s="85"/>
      <c r="AK52" s="85"/>
      <c r="AL52" s="85"/>
      <c r="AM52" s="85"/>
      <c r="AN52" s="87" t="s">
        <v>57</v>
      </c>
      <c r="AO52" s="85"/>
      <c r="AP52" s="85"/>
      <c r="AQ52" s="89" t="s">
        <v>58</v>
      </c>
      <c r="AR52" s="42"/>
      <c r="AS52" s="90" t="s">
        <v>59</v>
      </c>
      <c r="AT52" s="91" t="s">
        <v>60</v>
      </c>
      <c r="AU52" s="91" t="s">
        <v>61</v>
      </c>
      <c r="AV52" s="91" t="s">
        <v>62</v>
      </c>
      <c r="AW52" s="91" t="s">
        <v>63</v>
      </c>
      <c r="AX52" s="91" t="s">
        <v>64</v>
      </c>
      <c r="AY52" s="91" t="s">
        <v>65</v>
      </c>
      <c r="AZ52" s="91" t="s">
        <v>66</v>
      </c>
      <c r="BA52" s="91" t="s">
        <v>67</v>
      </c>
      <c r="BB52" s="91" t="s">
        <v>68</v>
      </c>
      <c r="BC52" s="91" t="s">
        <v>69</v>
      </c>
      <c r="BD52" s="92" t="s">
        <v>70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71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72</v>
      </c>
      <c r="BT54" s="107" t="s">
        <v>73</v>
      </c>
      <c r="BU54" s="108" t="s">
        <v>74</v>
      </c>
      <c r="BV54" s="107" t="s">
        <v>75</v>
      </c>
      <c r="BW54" s="107" t="s">
        <v>5</v>
      </c>
      <c r="BX54" s="107" t="s">
        <v>76</v>
      </c>
      <c r="CL54" s="107" t="s">
        <v>19</v>
      </c>
    </row>
    <row r="55" s="7" customFormat="1" ht="16.5" customHeight="1">
      <c r="A55" s="109" t="s">
        <v>77</v>
      </c>
      <c r="B55" s="110"/>
      <c r="C55" s="111"/>
      <c r="D55" s="112" t="s">
        <v>78</v>
      </c>
      <c r="E55" s="112"/>
      <c r="F55" s="112"/>
      <c r="G55" s="112"/>
      <c r="H55" s="112"/>
      <c r="I55" s="113"/>
      <c r="J55" s="112" t="s">
        <v>79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'ZRN - OBLAST Č. 1'!J30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80</v>
      </c>
      <c r="AR55" s="116"/>
      <c r="AS55" s="117">
        <v>0</v>
      </c>
      <c r="AT55" s="118">
        <f>ROUND(SUM(AV55:AW55),2)</f>
        <v>0</v>
      </c>
      <c r="AU55" s="119">
        <f>'ZRN - OBLAST Č. 1'!P81</f>
        <v>0</v>
      </c>
      <c r="AV55" s="118">
        <f>'ZRN - OBLAST Č. 1'!J33</f>
        <v>0</v>
      </c>
      <c r="AW55" s="118">
        <f>'ZRN - OBLAST Č. 1'!J34</f>
        <v>0</v>
      </c>
      <c r="AX55" s="118">
        <f>'ZRN - OBLAST Č. 1'!J35</f>
        <v>0</v>
      </c>
      <c r="AY55" s="118">
        <f>'ZRN - OBLAST Č. 1'!J36</f>
        <v>0</v>
      </c>
      <c r="AZ55" s="118">
        <f>'ZRN - OBLAST Č. 1'!F33</f>
        <v>0</v>
      </c>
      <c r="BA55" s="118">
        <f>'ZRN - OBLAST Č. 1'!F34</f>
        <v>0</v>
      </c>
      <c r="BB55" s="118">
        <f>'ZRN - OBLAST Č. 1'!F35</f>
        <v>0</v>
      </c>
      <c r="BC55" s="118">
        <f>'ZRN - OBLAST Č. 1'!F36</f>
        <v>0</v>
      </c>
      <c r="BD55" s="120">
        <f>'ZRN - OBLAST Č. 1'!F37</f>
        <v>0</v>
      </c>
      <c r="BE55" s="7"/>
      <c r="BT55" s="121" t="s">
        <v>81</v>
      </c>
      <c r="BV55" s="121" t="s">
        <v>75</v>
      </c>
      <c r="BW55" s="121" t="s">
        <v>82</v>
      </c>
      <c r="BX55" s="121" t="s">
        <v>5</v>
      </c>
      <c r="CL55" s="121" t="s">
        <v>19</v>
      </c>
      <c r="CM55" s="121" t="s">
        <v>83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doFN1OBej6Sn5D8Wu6a2TZuKEie64sH2crkSl+R5rMqgtVA7Cdpoa7XwQB2QSTsG93CgDDkOGMPCecqImjqY1Q==" hashValue="pnl0v8mIxD00c2+cVGu5ndX4UOHIFLzGQ5p+VEXnx4edrIWQmnk/LLHCkCO9WzUd8sJ5G6hRgoUfqlI/MWtLZ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ZRN - OBLAST Č. 1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2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82</v>
      </c>
    </row>
    <row r="3" hidden="1" s="1" customFormat="1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83</v>
      </c>
    </row>
    <row r="4" hidden="1" s="1" customFormat="1" ht="24.96" customHeight="1">
      <c r="B4" s="18"/>
      <c r="D4" s="126" t="s">
        <v>84</v>
      </c>
      <c r="I4" s="122"/>
      <c r="L4" s="18"/>
      <c r="M4" s="127" t="s">
        <v>10</v>
      </c>
      <c r="AT4" s="15" t="s">
        <v>4</v>
      </c>
    </row>
    <row r="5" hidden="1" s="1" customFormat="1" ht="6.96" customHeight="1">
      <c r="B5" s="18"/>
      <c r="I5" s="122"/>
      <c r="L5" s="18"/>
    </row>
    <row r="6" hidden="1" s="1" customFormat="1" ht="12" customHeight="1">
      <c r="B6" s="18"/>
      <c r="D6" s="128" t="s">
        <v>16</v>
      </c>
      <c r="I6" s="122"/>
      <c r="L6" s="18"/>
    </row>
    <row r="7" hidden="1" s="1" customFormat="1" ht="16.5" customHeight="1">
      <c r="B7" s="18"/>
      <c r="E7" s="129" t="str">
        <f>'Rekapitulace zakázky'!K6</f>
        <v>Údržba nižší zeleně v obvodu OŘ Ústí n.L. 2020 - OBLAST Č. 1</v>
      </c>
      <c r="F7" s="128"/>
      <c r="G7" s="128"/>
      <c r="H7" s="128"/>
      <c r="I7" s="122"/>
      <c r="L7" s="18"/>
    </row>
    <row r="8" hidden="1" s="2" customFormat="1" ht="12" customHeight="1">
      <c r="A8" s="36"/>
      <c r="B8" s="42"/>
      <c r="C8" s="36"/>
      <c r="D8" s="128" t="s">
        <v>85</v>
      </c>
      <c r="E8" s="36"/>
      <c r="F8" s="36"/>
      <c r="G8" s="36"/>
      <c r="H8" s="36"/>
      <c r="I8" s="130"/>
      <c r="J8" s="36"/>
      <c r="K8" s="36"/>
      <c r="L8" s="13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hidden="1" s="2" customFormat="1" ht="16.5" customHeight="1">
      <c r="A9" s="36"/>
      <c r="B9" s="42"/>
      <c r="C9" s="36"/>
      <c r="D9" s="36"/>
      <c r="E9" s="132" t="s">
        <v>86</v>
      </c>
      <c r="F9" s="36"/>
      <c r="G9" s="36"/>
      <c r="H9" s="36"/>
      <c r="I9" s="130"/>
      <c r="J9" s="36"/>
      <c r="K9" s="36"/>
      <c r="L9" s="13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hidden="1" s="2" customFormat="1">
      <c r="A10" s="36"/>
      <c r="B10" s="42"/>
      <c r="C10" s="36"/>
      <c r="D10" s="36"/>
      <c r="E10" s="36"/>
      <c r="F10" s="36"/>
      <c r="G10" s="36"/>
      <c r="H10" s="36"/>
      <c r="I10" s="130"/>
      <c r="J10" s="36"/>
      <c r="K10" s="36"/>
      <c r="L10" s="13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hidden="1" s="2" customFormat="1" ht="12" customHeight="1">
      <c r="A11" s="36"/>
      <c r="B11" s="42"/>
      <c r="C11" s="36"/>
      <c r="D11" s="128" t="s">
        <v>18</v>
      </c>
      <c r="E11" s="36"/>
      <c r="F11" s="133" t="s">
        <v>19</v>
      </c>
      <c r="G11" s="36"/>
      <c r="H11" s="36"/>
      <c r="I11" s="134" t="s">
        <v>20</v>
      </c>
      <c r="J11" s="133" t="s">
        <v>19</v>
      </c>
      <c r="K11" s="36"/>
      <c r="L11" s="13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hidden="1" s="2" customFormat="1" ht="12" customHeight="1">
      <c r="A12" s="36"/>
      <c r="B12" s="42"/>
      <c r="C12" s="36"/>
      <c r="D12" s="128" t="s">
        <v>21</v>
      </c>
      <c r="E12" s="36"/>
      <c r="F12" s="133" t="s">
        <v>22</v>
      </c>
      <c r="G12" s="36"/>
      <c r="H12" s="36"/>
      <c r="I12" s="134" t="s">
        <v>23</v>
      </c>
      <c r="J12" s="135" t="str">
        <f>'Rekapitulace zakázky'!AN8</f>
        <v>11. 3. 2020</v>
      </c>
      <c r="K12" s="36"/>
      <c r="L12" s="13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hidden="1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130"/>
      <c r="J13" s="36"/>
      <c r="K13" s="36"/>
      <c r="L13" s="13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hidden="1" s="2" customFormat="1" ht="12" customHeight="1">
      <c r="A14" s="36"/>
      <c r="B14" s="42"/>
      <c r="C14" s="36"/>
      <c r="D14" s="128" t="s">
        <v>25</v>
      </c>
      <c r="E14" s="36"/>
      <c r="F14" s="36"/>
      <c r="G14" s="36"/>
      <c r="H14" s="36"/>
      <c r="I14" s="134" t="s">
        <v>26</v>
      </c>
      <c r="J14" s="133" t="s">
        <v>27</v>
      </c>
      <c r="K14" s="36"/>
      <c r="L14" s="13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hidden="1" s="2" customFormat="1" ht="18" customHeight="1">
      <c r="A15" s="36"/>
      <c r="B15" s="42"/>
      <c r="C15" s="36"/>
      <c r="D15" s="36"/>
      <c r="E15" s="133" t="s">
        <v>28</v>
      </c>
      <c r="F15" s="36"/>
      <c r="G15" s="36"/>
      <c r="H15" s="36"/>
      <c r="I15" s="134" t="s">
        <v>29</v>
      </c>
      <c r="J15" s="133" t="s">
        <v>30</v>
      </c>
      <c r="K15" s="36"/>
      <c r="L15" s="13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hidden="1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30"/>
      <c r="J16" s="36"/>
      <c r="K16" s="36"/>
      <c r="L16" s="13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hidden="1" s="2" customFormat="1" ht="12" customHeight="1">
      <c r="A17" s="36"/>
      <c r="B17" s="42"/>
      <c r="C17" s="36"/>
      <c r="D17" s="128" t="s">
        <v>31</v>
      </c>
      <c r="E17" s="36"/>
      <c r="F17" s="36"/>
      <c r="G17" s="36"/>
      <c r="H17" s="36"/>
      <c r="I17" s="134" t="s">
        <v>26</v>
      </c>
      <c r="J17" s="31" t="str">
        <f>'Rekapitulace zakázky'!AN13</f>
        <v>Vyplň údaj</v>
      </c>
      <c r="K17" s="36"/>
      <c r="L17" s="13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hidden="1" s="2" customFormat="1" ht="18" customHeight="1">
      <c r="A18" s="36"/>
      <c r="B18" s="42"/>
      <c r="C18" s="36"/>
      <c r="D18" s="36"/>
      <c r="E18" s="31" t="str">
        <f>'Rekapitulace zakázky'!E14</f>
        <v>Vyplň údaj</v>
      </c>
      <c r="F18" s="133"/>
      <c r="G18" s="133"/>
      <c r="H18" s="133"/>
      <c r="I18" s="134" t="s">
        <v>29</v>
      </c>
      <c r="J18" s="31" t="str">
        <f>'Rekapitulace zakázky'!AN14</f>
        <v>Vyplň údaj</v>
      </c>
      <c r="K18" s="36"/>
      <c r="L18" s="13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hidden="1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30"/>
      <c r="J19" s="36"/>
      <c r="K19" s="36"/>
      <c r="L19" s="13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hidden="1" s="2" customFormat="1" ht="12" customHeight="1">
      <c r="A20" s="36"/>
      <c r="B20" s="42"/>
      <c r="C20" s="36"/>
      <c r="D20" s="128" t="s">
        <v>33</v>
      </c>
      <c r="E20" s="36"/>
      <c r="F20" s="36"/>
      <c r="G20" s="36"/>
      <c r="H20" s="36"/>
      <c r="I20" s="134" t="s">
        <v>26</v>
      </c>
      <c r="J20" s="133" t="s">
        <v>19</v>
      </c>
      <c r="K20" s="36"/>
      <c r="L20" s="13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hidden="1" s="2" customFormat="1" ht="18" customHeight="1">
      <c r="A21" s="36"/>
      <c r="B21" s="42"/>
      <c r="C21" s="36"/>
      <c r="D21" s="36"/>
      <c r="E21" s="133" t="s">
        <v>34</v>
      </c>
      <c r="F21" s="36"/>
      <c r="G21" s="36"/>
      <c r="H21" s="36"/>
      <c r="I21" s="134" t="s">
        <v>29</v>
      </c>
      <c r="J21" s="133" t="s">
        <v>19</v>
      </c>
      <c r="K21" s="36"/>
      <c r="L21" s="13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hidden="1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30"/>
      <c r="J22" s="36"/>
      <c r="K22" s="36"/>
      <c r="L22" s="13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hidden="1" s="2" customFormat="1" ht="12" customHeight="1">
      <c r="A23" s="36"/>
      <c r="B23" s="42"/>
      <c r="C23" s="36"/>
      <c r="D23" s="128" t="s">
        <v>36</v>
      </c>
      <c r="E23" s="36"/>
      <c r="F23" s="36"/>
      <c r="G23" s="36"/>
      <c r="H23" s="36"/>
      <c r="I23" s="134" t="s">
        <v>26</v>
      </c>
      <c r="J23" s="133" t="s">
        <v>19</v>
      </c>
      <c r="K23" s="36"/>
      <c r="L23" s="13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hidden="1" s="2" customFormat="1" ht="18" customHeight="1">
      <c r="A24" s="36"/>
      <c r="B24" s="42"/>
      <c r="C24" s="36"/>
      <c r="D24" s="36"/>
      <c r="E24" s="133" t="s">
        <v>34</v>
      </c>
      <c r="F24" s="36"/>
      <c r="G24" s="36"/>
      <c r="H24" s="36"/>
      <c r="I24" s="134" t="s">
        <v>29</v>
      </c>
      <c r="J24" s="133" t="s">
        <v>19</v>
      </c>
      <c r="K24" s="36"/>
      <c r="L24" s="13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hidden="1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30"/>
      <c r="J25" s="36"/>
      <c r="K25" s="36"/>
      <c r="L25" s="13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hidden="1" s="2" customFormat="1" ht="12" customHeight="1">
      <c r="A26" s="36"/>
      <c r="B26" s="42"/>
      <c r="C26" s="36"/>
      <c r="D26" s="128" t="s">
        <v>37</v>
      </c>
      <c r="E26" s="36"/>
      <c r="F26" s="36"/>
      <c r="G26" s="36"/>
      <c r="H26" s="36"/>
      <c r="I26" s="130"/>
      <c r="J26" s="36"/>
      <c r="K26" s="36"/>
      <c r="L26" s="13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hidden="1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9"/>
      <c r="J27" s="136"/>
      <c r="K27" s="136"/>
      <c r="L27" s="140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hidden="1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30"/>
      <c r="J28" s="36"/>
      <c r="K28" s="36"/>
      <c r="L28" s="13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hidden="1" s="2" customFormat="1" ht="6.96" customHeight="1">
      <c r="A29" s="36"/>
      <c r="B29" s="42"/>
      <c r="C29" s="36"/>
      <c r="D29" s="141"/>
      <c r="E29" s="141"/>
      <c r="F29" s="141"/>
      <c r="G29" s="141"/>
      <c r="H29" s="141"/>
      <c r="I29" s="142"/>
      <c r="J29" s="141"/>
      <c r="K29" s="141"/>
      <c r="L29" s="13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hidden="1" s="2" customFormat="1" ht="25.44" customHeight="1">
      <c r="A30" s="36"/>
      <c r="B30" s="42"/>
      <c r="C30" s="36"/>
      <c r="D30" s="143" t="s">
        <v>39</v>
      </c>
      <c r="E30" s="36"/>
      <c r="F30" s="36"/>
      <c r="G30" s="36"/>
      <c r="H30" s="36"/>
      <c r="I30" s="130"/>
      <c r="J30" s="144">
        <f>ROUND(J81, 2)</f>
        <v>0</v>
      </c>
      <c r="K30" s="36"/>
      <c r="L30" s="13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hidden="1" s="2" customFormat="1" ht="6.96" customHeight="1">
      <c r="A31" s="36"/>
      <c r="B31" s="42"/>
      <c r="C31" s="36"/>
      <c r="D31" s="141"/>
      <c r="E31" s="141"/>
      <c r="F31" s="141"/>
      <c r="G31" s="141"/>
      <c r="H31" s="141"/>
      <c r="I31" s="142"/>
      <c r="J31" s="141"/>
      <c r="K31" s="141"/>
      <c r="L31" s="13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hidden="1" s="2" customFormat="1" ht="14.4" customHeight="1">
      <c r="A32" s="36"/>
      <c r="B32" s="42"/>
      <c r="C32" s="36"/>
      <c r="D32" s="36"/>
      <c r="E32" s="36"/>
      <c r="F32" s="145" t="s">
        <v>41</v>
      </c>
      <c r="G32" s="36"/>
      <c r="H32" s="36"/>
      <c r="I32" s="146" t="s">
        <v>40</v>
      </c>
      <c r="J32" s="145" t="s">
        <v>42</v>
      </c>
      <c r="K32" s="36"/>
      <c r="L32" s="13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147" t="s">
        <v>43</v>
      </c>
      <c r="E33" s="128" t="s">
        <v>44</v>
      </c>
      <c r="F33" s="148">
        <f>ROUND((SUM(BE81:BE105)),  2)</f>
        <v>0</v>
      </c>
      <c r="G33" s="36"/>
      <c r="H33" s="36"/>
      <c r="I33" s="149">
        <v>0.20999999999999999</v>
      </c>
      <c r="J33" s="148">
        <f>ROUND(((SUM(BE81:BE105))*I33),  2)</f>
        <v>0</v>
      </c>
      <c r="K33" s="36"/>
      <c r="L33" s="13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28" t="s">
        <v>45</v>
      </c>
      <c r="F34" s="148">
        <f>ROUND((SUM(BF81:BF105)),  2)</f>
        <v>0</v>
      </c>
      <c r="G34" s="36"/>
      <c r="H34" s="36"/>
      <c r="I34" s="149">
        <v>0.14999999999999999</v>
      </c>
      <c r="J34" s="148">
        <f>ROUND(((SUM(BF81:BF105))*I34),  2)</f>
        <v>0</v>
      </c>
      <c r="K34" s="36"/>
      <c r="L34" s="13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8" t="s">
        <v>46</v>
      </c>
      <c r="F35" s="148">
        <f>ROUND((SUM(BG81:BG105)),  2)</f>
        <v>0</v>
      </c>
      <c r="G35" s="36"/>
      <c r="H35" s="36"/>
      <c r="I35" s="149">
        <v>0.20999999999999999</v>
      </c>
      <c r="J35" s="148">
        <f>0</f>
        <v>0</v>
      </c>
      <c r="K35" s="36"/>
      <c r="L35" s="13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28" t="s">
        <v>47</v>
      </c>
      <c r="F36" s="148">
        <f>ROUND((SUM(BH81:BH105)),  2)</f>
        <v>0</v>
      </c>
      <c r="G36" s="36"/>
      <c r="H36" s="36"/>
      <c r="I36" s="149">
        <v>0.14999999999999999</v>
      </c>
      <c r="J36" s="148">
        <f>0</f>
        <v>0</v>
      </c>
      <c r="K36" s="36"/>
      <c r="L36" s="13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28" t="s">
        <v>48</v>
      </c>
      <c r="F37" s="148">
        <f>ROUND((SUM(BI81:BI105)),  2)</f>
        <v>0</v>
      </c>
      <c r="G37" s="36"/>
      <c r="H37" s="36"/>
      <c r="I37" s="149">
        <v>0</v>
      </c>
      <c r="J37" s="148">
        <f>0</f>
        <v>0</v>
      </c>
      <c r="K37" s="36"/>
      <c r="L37" s="13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130"/>
      <c r="J38" s="36"/>
      <c r="K38" s="36"/>
      <c r="L38" s="13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25.44" customHeight="1">
      <c r="A39" s="36"/>
      <c r="B39" s="42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5"/>
      <c r="J39" s="156">
        <f>SUM(J30:J37)</f>
        <v>0</v>
      </c>
      <c r="K39" s="157"/>
      <c r="L39" s="13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14.4" customHeight="1">
      <c r="A40" s="36"/>
      <c r="B40" s="158"/>
      <c r="C40" s="159"/>
      <c r="D40" s="159"/>
      <c r="E40" s="159"/>
      <c r="F40" s="159"/>
      <c r="G40" s="159"/>
      <c r="H40" s="159"/>
      <c r="I40" s="160"/>
      <c r="J40" s="159"/>
      <c r="K40" s="159"/>
      <c r="L40" s="13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/>
    <row r="42" hidden="1"/>
    <row r="43" hidden="1"/>
    <row r="44" hidden="1" s="2" customFormat="1" ht="6.96" customHeight="1">
      <c r="A44" s="36"/>
      <c r="B44" s="161"/>
      <c r="C44" s="162"/>
      <c r="D44" s="162"/>
      <c r="E44" s="162"/>
      <c r="F44" s="162"/>
      <c r="G44" s="162"/>
      <c r="H44" s="162"/>
      <c r="I44" s="163"/>
      <c r="J44" s="162"/>
      <c r="K44" s="162"/>
      <c r="L44" s="131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hidden="1" s="2" customFormat="1" ht="24.96" customHeight="1">
      <c r="A45" s="36"/>
      <c r="B45" s="37"/>
      <c r="C45" s="21" t="s">
        <v>87</v>
      </c>
      <c r="D45" s="38"/>
      <c r="E45" s="38"/>
      <c r="F45" s="38"/>
      <c r="G45" s="38"/>
      <c r="H45" s="38"/>
      <c r="I45" s="130"/>
      <c r="J45" s="38"/>
      <c r="K45" s="38"/>
      <c r="L45" s="131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hidden="1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130"/>
      <c r="J46" s="38"/>
      <c r="K46" s="38"/>
      <c r="L46" s="131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hidden="1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130"/>
      <c r="J47" s="38"/>
      <c r="K47" s="38"/>
      <c r="L47" s="131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hidden="1" s="2" customFormat="1" ht="16.5" customHeight="1">
      <c r="A48" s="36"/>
      <c r="B48" s="37"/>
      <c r="C48" s="38"/>
      <c r="D48" s="38"/>
      <c r="E48" s="164" t="str">
        <f>E7</f>
        <v>Údržba nižší zeleně v obvodu OŘ Ústí n.L. 2020 - OBLAST Č. 1</v>
      </c>
      <c r="F48" s="30"/>
      <c r="G48" s="30"/>
      <c r="H48" s="30"/>
      <c r="I48" s="130"/>
      <c r="J48" s="38"/>
      <c r="K48" s="38"/>
      <c r="L48" s="131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hidden="1" s="2" customFormat="1" ht="12" customHeight="1">
      <c r="A49" s="36"/>
      <c r="B49" s="37"/>
      <c r="C49" s="30" t="s">
        <v>85</v>
      </c>
      <c r="D49" s="38"/>
      <c r="E49" s="38"/>
      <c r="F49" s="38"/>
      <c r="G49" s="38"/>
      <c r="H49" s="38"/>
      <c r="I49" s="130"/>
      <c r="J49" s="38"/>
      <c r="K49" s="38"/>
      <c r="L49" s="131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hidden="1" s="2" customFormat="1" ht="16.5" customHeight="1">
      <c r="A50" s="36"/>
      <c r="B50" s="37"/>
      <c r="C50" s="38"/>
      <c r="D50" s="38"/>
      <c r="E50" s="67" t="str">
        <f>E9</f>
        <v>ZRN - OBLAST Č. 1</v>
      </c>
      <c r="F50" s="38"/>
      <c r="G50" s="38"/>
      <c r="H50" s="38"/>
      <c r="I50" s="130"/>
      <c r="J50" s="38"/>
      <c r="K50" s="38"/>
      <c r="L50" s="131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hidden="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130"/>
      <c r="J51" s="38"/>
      <c r="K51" s="38"/>
      <c r="L51" s="131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hidden="1" s="2" customFormat="1" ht="12" customHeight="1">
      <c r="A52" s="36"/>
      <c r="B52" s="37"/>
      <c r="C52" s="30" t="s">
        <v>21</v>
      </c>
      <c r="D52" s="38"/>
      <c r="E52" s="38"/>
      <c r="F52" s="25" t="str">
        <f>F12</f>
        <v>Správa tratí Ústí nad Labem</v>
      </c>
      <c r="G52" s="38"/>
      <c r="H52" s="38"/>
      <c r="I52" s="134" t="s">
        <v>23</v>
      </c>
      <c r="J52" s="70" t="str">
        <f>IF(J12="","",J12)</f>
        <v>11. 3. 2020</v>
      </c>
      <c r="K52" s="38"/>
      <c r="L52" s="131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hidden="1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130"/>
      <c r="J53" s="38"/>
      <c r="K53" s="38"/>
      <c r="L53" s="131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hidden="1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Správa železnic, OŘ ÚNL</v>
      </c>
      <c r="G54" s="38"/>
      <c r="H54" s="38"/>
      <c r="I54" s="134" t="s">
        <v>33</v>
      </c>
      <c r="J54" s="34" t="str">
        <f>E21</f>
        <v xml:space="preserve"> </v>
      </c>
      <c r="K54" s="38"/>
      <c r="L54" s="131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hidden="1" s="2" customFormat="1" ht="15.15" customHeight="1">
      <c r="A55" s="36"/>
      <c r="B55" s="37"/>
      <c r="C55" s="30" t="s">
        <v>31</v>
      </c>
      <c r="D55" s="38"/>
      <c r="E55" s="38"/>
      <c r="F55" s="25" t="str">
        <f>IF(E18="","",E18)</f>
        <v>Vyplň údaj</v>
      </c>
      <c r="G55" s="38"/>
      <c r="H55" s="38"/>
      <c r="I55" s="134" t="s">
        <v>36</v>
      </c>
      <c r="J55" s="34" t="str">
        <f>E24</f>
        <v xml:space="preserve"> </v>
      </c>
      <c r="K55" s="38"/>
      <c r="L55" s="131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hidden="1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130"/>
      <c r="J56" s="38"/>
      <c r="K56" s="38"/>
      <c r="L56" s="131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hidden="1" s="2" customFormat="1" ht="29.28" customHeight="1">
      <c r="A57" s="36"/>
      <c r="B57" s="37"/>
      <c r="C57" s="165" t="s">
        <v>88</v>
      </c>
      <c r="D57" s="166"/>
      <c r="E57" s="166"/>
      <c r="F57" s="166"/>
      <c r="G57" s="166"/>
      <c r="H57" s="166"/>
      <c r="I57" s="167"/>
      <c r="J57" s="168" t="s">
        <v>89</v>
      </c>
      <c r="K57" s="166"/>
      <c r="L57" s="131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hidden="1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130"/>
      <c r="J58" s="38"/>
      <c r="K58" s="38"/>
      <c r="L58" s="131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hidden="1" s="2" customFormat="1" ht="22.8" customHeight="1">
      <c r="A59" s="36"/>
      <c r="B59" s="37"/>
      <c r="C59" s="169" t="s">
        <v>71</v>
      </c>
      <c r="D59" s="38"/>
      <c r="E59" s="38"/>
      <c r="F59" s="38"/>
      <c r="G59" s="38"/>
      <c r="H59" s="38"/>
      <c r="I59" s="130"/>
      <c r="J59" s="100">
        <f>J81</f>
        <v>0</v>
      </c>
      <c r="K59" s="38"/>
      <c r="L59" s="131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90</v>
      </c>
    </row>
    <row r="60" hidden="1" s="9" customFormat="1" ht="24.96" customHeight="1">
      <c r="A60" s="9"/>
      <c r="B60" s="170"/>
      <c r="C60" s="171"/>
      <c r="D60" s="172" t="s">
        <v>91</v>
      </c>
      <c r="E60" s="173"/>
      <c r="F60" s="173"/>
      <c r="G60" s="173"/>
      <c r="H60" s="173"/>
      <c r="I60" s="174"/>
      <c r="J60" s="175">
        <f>J82</f>
        <v>0</v>
      </c>
      <c r="K60" s="171"/>
      <c r="L60" s="17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7"/>
      <c r="C61" s="178"/>
      <c r="D61" s="179" t="s">
        <v>92</v>
      </c>
      <c r="E61" s="180"/>
      <c r="F61" s="180"/>
      <c r="G61" s="180"/>
      <c r="H61" s="180"/>
      <c r="I61" s="181"/>
      <c r="J61" s="182">
        <f>J83</f>
        <v>0</v>
      </c>
      <c r="K61" s="178"/>
      <c r="L61" s="18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2" customFormat="1" ht="21.84" customHeight="1">
      <c r="A62" s="36"/>
      <c r="B62" s="37"/>
      <c r="C62" s="38"/>
      <c r="D62" s="38"/>
      <c r="E62" s="38"/>
      <c r="F62" s="38"/>
      <c r="G62" s="38"/>
      <c r="H62" s="38"/>
      <c r="I62" s="130"/>
      <c r="J62" s="38"/>
      <c r="K62" s="38"/>
      <c r="L62" s="131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hidden="1" s="2" customFormat="1" ht="6.96" customHeight="1">
      <c r="A63" s="36"/>
      <c r="B63" s="57"/>
      <c r="C63" s="58"/>
      <c r="D63" s="58"/>
      <c r="E63" s="58"/>
      <c r="F63" s="58"/>
      <c r="G63" s="58"/>
      <c r="H63" s="58"/>
      <c r="I63" s="160"/>
      <c r="J63" s="58"/>
      <c r="K63" s="58"/>
      <c r="L63" s="131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hidden="1"/>
    <row r="65" hidden="1"/>
    <row r="66" hidden="1"/>
    <row r="67" s="2" customFormat="1" ht="6.96" customHeight="1">
      <c r="A67" s="36"/>
      <c r="B67" s="59"/>
      <c r="C67" s="60"/>
      <c r="D67" s="60"/>
      <c r="E67" s="60"/>
      <c r="F67" s="60"/>
      <c r="G67" s="60"/>
      <c r="H67" s="60"/>
      <c r="I67" s="163"/>
      <c r="J67" s="60"/>
      <c r="K67" s="60"/>
      <c r="L67" s="131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24.96" customHeight="1">
      <c r="A68" s="36"/>
      <c r="B68" s="37"/>
      <c r="C68" s="21" t="s">
        <v>93</v>
      </c>
      <c r="D68" s="38"/>
      <c r="E68" s="38"/>
      <c r="F68" s="38"/>
      <c r="G68" s="38"/>
      <c r="H68" s="38"/>
      <c r="I68" s="130"/>
      <c r="J68" s="38"/>
      <c r="K68" s="38"/>
      <c r="L68" s="131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6.96" customHeight="1">
      <c r="A69" s="36"/>
      <c r="B69" s="37"/>
      <c r="C69" s="38"/>
      <c r="D69" s="38"/>
      <c r="E69" s="38"/>
      <c r="F69" s="38"/>
      <c r="G69" s="38"/>
      <c r="H69" s="38"/>
      <c r="I69" s="130"/>
      <c r="J69" s="38"/>
      <c r="K69" s="38"/>
      <c r="L69" s="131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2" customHeight="1">
      <c r="A70" s="36"/>
      <c r="B70" s="37"/>
      <c r="C70" s="30" t="s">
        <v>16</v>
      </c>
      <c r="D70" s="38"/>
      <c r="E70" s="38"/>
      <c r="F70" s="38"/>
      <c r="G70" s="38"/>
      <c r="H70" s="38"/>
      <c r="I70" s="130"/>
      <c r="J70" s="38"/>
      <c r="K70" s="38"/>
      <c r="L70" s="131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6.5" customHeight="1">
      <c r="A71" s="36"/>
      <c r="B71" s="37"/>
      <c r="C71" s="38"/>
      <c r="D71" s="38"/>
      <c r="E71" s="164" t="str">
        <f>E7</f>
        <v>Údržba nižší zeleně v obvodu OŘ Ústí n.L. 2020 - OBLAST Č. 1</v>
      </c>
      <c r="F71" s="30"/>
      <c r="G71" s="30"/>
      <c r="H71" s="30"/>
      <c r="I71" s="130"/>
      <c r="J71" s="38"/>
      <c r="K71" s="38"/>
      <c r="L71" s="131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85</v>
      </c>
      <c r="D72" s="38"/>
      <c r="E72" s="38"/>
      <c r="F72" s="38"/>
      <c r="G72" s="38"/>
      <c r="H72" s="38"/>
      <c r="I72" s="130"/>
      <c r="J72" s="38"/>
      <c r="K72" s="38"/>
      <c r="L72" s="131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67" t="str">
        <f>E9</f>
        <v>ZRN - OBLAST Č. 1</v>
      </c>
      <c r="F73" s="38"/>
      <c r="G73" s="38"/>
      <c r="H73" s="38"/>
      <c r="I73" s="130"/>
      <c r="J73" s="38"/>
      <c r="K73" s="38"/>
      <c r="L73" s="131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8"/>
      <c r="D74" s="38"/>
      <c r="E74" s="38"/>
      <c r="F74" s="38"/>
      <c r="G74" s="38"/>
      <c r="H74" s="38"/>
      <c r="I74" s="130"/>
      <c r="J74" s="38"/>
      <c r="K74" s="38"/>
      <c r="L74" s="131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21</v>
      </c>
      <c r="D75" s="38"/>
      <c r="E75" s="38"/>
      <c r="F75" s="25" t="str">
        <f>F12</f>
        <v>Správa tratí Ústí nad Labem</v>
      </c>
      <c r="G75" s="38"/>
      <c r="H75" s="38"/>
      <c r="I75" s="134" t="s">
        <v>23</v>
      </c>
      <c r="J75" s="70" t="str">
        <f>IF(J12="","",J12)</f>
        <v>11. 3. 2020</v>
      </c>
      <c r="K75" s="38"/>
      <c r="L75" s="131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130"/>
      <c r="J76" s="38"/>
      <c r="K76" s="38"/>
      <c r="L76" s="13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25</v>
      </c>
      <c r="D77" s="38"/>
      <c r="E77" s="38"/>
      <c r="F77" s="25" t="str">
        <f>E15</f>
        <v xml:space="preserve"> Správa železnic, OŘ ÚNL</v>
      </c>
      <c r="G77" s="38"/>
      <c r="H77" s="38"/>
      <c r="I77" s="134" t="s">
        <v>33</v>
      </c>
      <c r="J77" s="34" t="str">
        <f>E21</f>
        <v xml:space="preserve"> </v>
      </c>
      <c r="K77" s="38"/>
      <c r="L77" s="13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5.15" customHeight="1">
      <c r="A78" s="36"/>
      <c r="B78" s="37"/>
      <c r="C78" s="30" t="s">
        <v>31</v>
      </c>
      <c r="D78" s="38"/>
      <c r="E78" s="38"/>
      <c r="F78" s="25" t="str">
        <f>IF(E18="","",E18)</f>
        <v>Vyplň údaj</v>
      </c>
      <c r="G78" s="38"/>
      <c r="H78" s="38"/>
      <c r="I78" s="134" t="s">
        <v>36</v>
      </c>
      <c r="J78" s="34" t="str">
        <f>E24</f>
        <v xml:space="preserve"> </v>
      </c>
      <c r="K78" s="38"/>
      <c r="L78" s="131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0.32" customHeight="1">
      <c r="A79" s="36"/>
      <c r="B79" s="37"/>
      <c r="C79" s="38"/>
      <c r="D79" s="38"/>
      <c r="E79" s="38"/>
      <c r="F79" s="38"/>
      <c r="G79" s="38"/>
      <c r="H79" s="38"/>
      <c r="I79" s="130"/>
      <c r="J79" s="38"/>
      <c r="K79" s="38"/>
      <c r="L79" s="131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11" customFormat="1" ht="29.28" customHeight="1">
      <c r="A80" s="184"/>
      <c r="B80" s="185"/>
      <c r="C80" s="186" t="s">
        <v>94</v>
      </c>
      <c r="D80" s="187" t="s">
        <v>58</v>
      </c>
      <c r="E80" s="187" t="s">
        <v>54</v>
      </c>
      <c r="F80" s="187" t="s">
        <v>55</v>
      </c>
      <c r="G80" s="187" t="s">
        <v>95</v>
      </c>
      <c r="H80" s="187" t="s">
        <v>96</v>
      </c>
      <c r="I80" s="188" t="s">
        <v>97</v>
      </c>
      <c r="J80" s="187" t="s">
        <v>89</v>
      </c>
      <c r="K80" s="189" t="s">
        <v>98</v>
      </c>
      <c r="L80" s="190"/>
      <c r="M80" s="90" t="s">
        <v>19</v>
      </c>
      <c r="N80" s="91" t="s">
        <v>43</v>
      </c>
      <c r="O80" s="91" t="s">
        <v>99</v>
      </c>
      <c r="P80" s="91" t="s">
        <v>100</v>
      </c>
      <c r="Q80" s="91" t="s">
        <v>101</v>
      </c>
      <c r="R80" s="91" t="s">
        <v>102</v>
      </c>
      <c r="S80" s="91" t="s">
        <v>103</v>
      </c>
      <c r="T80" s="92" t="s">
        <v>104</v>
      </c>
      <c r="U80" s="184"/>
      <c r="V80" s="184"/>
      <c r="W80" s="184"/>
      <c r="X80" s="184"/>
      <c r="Y80" s="184"/>
      <c r="Z80" s="184"/>
      <c r="AA80" s="184"/>
      <c r="AB80" s="184"/>
      <c r="AC80" s="184"/>
      <c r="AD80" s="184"/>
      <c r="AE80" s="184"/>
    </row>
    <row r="81" s="2" customFormat="1" ht="22.8" customHeight="1">
      <c r="A81" s="36"/>
      <c r="B81" s="37"/>
      <c r="C81" s="97" t="s">
        <v>105</v>
      </c>
      <c r="D81" s="38"/>
      <c r="E81" s="38"/>
      <c r="F81" s="38"/>
      <c r="G81" s="38"/>
      <c r="H81" s="38"/>
      <c r="I81" s="130"/>
      <c r="J81" s="191">
        <f>BK81</f>
        <v>0</v>
      </c>
      <c r="K81" s="38"/>
      <c r="L81" s="42"/>
      <c r="M81" s="93"/>
      <c r="N81" s="192"/>
      <c r="O81" s="94"/>
      <c r="P81" s="193">
        <f>P82</f>
        <v>0</v>
      </c>
      <c r="Q81" s="94"/>
      <c r="R81" s="193">
        <f>R82</f>
        <v>0</v>
      </c>
      <c r="S81" s="94"/>
      <c r="T81" s="194">
        <f>T82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5" t="s">
        <v>72</v>
      </c>
      <c r="AU81" s="15" t="s">
        <v>90</v>
      </c>
      <c r="BK81" s="195">
        <f>BK82</f>
        <v>0</v>
      </c>
    </row>
    <row r="82" s="12" customFormat="1" ht="25.92" customHeight="1">
      <c r="A82" s="12"/>
      <c r="B82" s="196"/>
      <c r="C82" s="197"/>
      <c r="D82" s="198" t="s">
        <v>72</v>
      </c>
      <c r="E82" s="199" t="s">
        <v>106</v>
      </c>
      <c r="F82" s="199" t="s">
        <v>107</v>
      </c>
      <c r="G82" s="197"/>
      <c r="H82" s="197"/>
      <c r="I82" s="200"/>
      <c r="J82" s="201">
        <f>BK82</f>
        <v>0</v>
      </c>
      <c r="K82" s="197"/>
      <c r="L82" s="202"/>
      <c r="M82" s="203"/>
      <c r="N82" s="204"/>
      <c r="O82" s="204"/>
      <c r="P82" s="205">
        <f>P83</f>
        <v>0</v>
      </c>
      <c r="Q82" s="204"/>
      <c r="R82" s="205">
        <f>R83</f>
        <v>0</v>
      </c>
      <c r="S82" s="204"/>
      <c r="T82" s="206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7" t="s">
        <v>81</v>
      </c>
      <c r="AT82" s="208" t="s">
        <v>72</v>
      </c>
      <c r="AU82" s="208" t="s">
        <v>73</v>
      </c>
      <c r="AY82" s="207" t="s">
        <v>108</v>
      </c>
      <c r="BK82" s="209">
        <f>BK83</f>
        <v>0</v>
      </c>
    </row>
    <row r="83" s="12" customFormat="1" ht="22.8" customHeight="1">
      <c r="A83" s="12"/>
      <c r="B83" s="196"/>
      <c r="C83" s="197"/>
      <c r="D83" s="198" t="s">
        <v>72</v>
      </c>
      <c r="E83" s="210" t="s">
        <v>109</v>
      </c>
      <c r="F83" s="210" t="s">
        <v>110</v>
      </c>
      <c r="G83" s="197"/>
      <c r="H83" s="197"/>
      <c r="I83" s="200"/>
      <c r="J83" s="211">
        <f>BK83</f>
        <v>0</v>
      </c>
      <c r="K83" s="197"/>
      <c r="L83" s="202"/>
      <c r="M83" s="203"/>
      <c r="N83" s="204"/>
      <c r="O83" s="204"/>
      <c r="P83" s="205">
        <f>SUM(P84:P105)</f>
        <v>0</v>
      </c>
      <c r="Q83" s="204"/>
      <c r="R83" s="205">
        <f>SUM(R84:R105)</f>
        <v>0</v>
      </c>
      <c r="S83" s="204"/>
      <c r="T83" s="206">
        <f>SUM(T84:T105)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7" t="s">
        <v>81</v>
      </c>
      <c r="AT83" s="208" t="s">
        <v>72</v>
      </c>
      <c r="AU83" s="208" t="s">
        <v>81</v>
      </c>
      <c r="AY83" s="207" t="s">
        <v>108</v>
      </c>
      <c r="BK83" s="209">
        <f>SUM(BK84:BK105)</f>
        <v>0</v>
      </c>
    </row>
    <row r="84" s="2" customFormat="1" ht="16.5" customHeight="1">
      <c r="A84" s="36"/>
      <c r="B84" s="37"/>
      <c r="C84" s="212" t="s">
        <v>81</v>
      </c>
      <c r="D84" s="212" t="s">
        <v>111</v>
      </c>
      <c r="E84" s="213" t="s">
        <v>112</v>
      </c>
      <c r="F84" s="214" t="s">
        <v>113</v>
      </c>
      <c r="G84" s="215" t="s">
        <v>114</v>
      </c>
      <c r="H84" s="216">
        <v>87818</v>
      </c>
      <c r="I84" s="217"/>
      <c r="J84" s="218">
        <f>ROUND(I84*H84,2)</f>
        <v>0</v>
      </c>
      <c r="K84" s="214" t="s">
        <v>19</v>
      </c>
      <c r="L84" s="42"/>
      <c r="M84" s="219" t="s">
        <v>19</v>
      </c>
      <c r="N84" s="220" t="s">
        <v>44</v>
      </c>
      <c r="O84" s="82"/>
      <c r="P84" s="221">
        <f>O84*H84</f>
        <v>0</v>
      </c>
      <c r="Q84" s="221">
        <v>0</v>
      </c>
      <c r="R84" s="221">
        <f>Q84*H84</f>
        <v>0</v>
      </c>
      <c r="S84" s="221">
        <v>0</v>
      </c>
      <c r="T84" s="222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23" t="s">
        <v>115</v>
      </c>
      <c r="AT84" s="223" t="s">
        <v>111</v>
      </c>
      <c r="AU84" s="223" t="s">
        <v>83</v>
      </c>
      <c r="AY84" s="15" t="s">
        <v>108</v>
      </c>
      <c r="BE84" s="224">
        <f>IF(N84="základní",J84,0)</f>
        <v>0</v>
      </c>
      <c r="BF84" s="224">
        <f>IF(N84="snížená",J84,0)</f>
        <v>0</v>
      </c>
      <c r="BG84" s="224">
        <f>IF(N84="zákl. přenesená",J84,0)</f>
        <v>0</v>
      </c>
      <c r="BH84" s="224">
        <f>IF(N84="sníž. přenesená",J84,0)</f>
        <v>0</v>
      </c>
      <c r="BI84" s="224">
        <f>IF(N84="nulová",J84,0)</f>
        <v>0</v>
      </c>
      <c r="BJ84" s="15" t="s">
        <v>81</v>
      </c>
      <c r="BK84" s="224">
        <f>ROUND(I84*H84,2)</f>
        <v>0</v>
      </c>
      <c r="BL84" s="15" t="s">
        <v>115</v>
      </c>
      <c r="BM84" s="223" t="s">
        <v>116</v>
      </c>
    </row>
    <row r="85" s="2" customFormat="1">
      <c r="A85" s="36"/>
      <c r="B85" s="37"/>
      <c r="C85" s="38"/>
      <c r="D85" s="225" t="s">
        <v>117</v>
      </c>
      <c r="E85" s="38"/>
      <c r="F85" s="226" t="s">
        <v>118</v>
      </c>
      <c r="G85" s="38"/>
      <c r="H85" s="38"/>
      <c r="I85" s="130"/>
      <c r="J85" s="38"/>
      <c r="K85" s="38"/>
      <c r="L85" s="42"/>
      <c r="M85" s="227"/>
      <c r="N85" s="228"/>
      <c r="O85" s="82"/>
      <c r="P85" s="82"/>
      <c r="Q85" s="82"/>
      <c r="R85" s="82"/>
      <c r="S85" s="82"/>
      <c r="T85" s="83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117</v>
      </c>
      <c r="AU85" s="15" t="s">
        <v>83</v>
      </c>
    </row>
    <row r="86" s="13" customFormat="1">
      <c r="A86" s="13"/>
      <c r="B86" s="229"/>
      <c r="C86" s="230"/>
      <c r="D86" s="225" t="s">
        <v>119</v>
      </c>
      <c r="E86" s="231" t="s">
        <v>19</v>
      </c>
      <c r="F86" s="232" t="s">
        <v>120</v>
      </c>
      <c r="G86" s="230"/>
      <c r="H86" s="233">
        <v>87818</v>
      </c>
      <c r="I86" s="234"/>
      <c r="J86" s="230"/>
      <c r="K86" s="230"/>
      <c r="L86" s="235"/>
      <c r="M86" s="236"/>
      <c r="N86" s="237"/>
      <c r="O86" s="237"/>
      <c r="P86" s="237"/>
      <c r="Q86" s="237"/>
      <c r="R86" s="237"/>
      <c r="S86" s="237"/>
      <c r="T86" s="238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9" t="s">
        <v>119</v>
      </c>
      <c r="AU86" s="239" t="s">
        <v>83</v>
      </c>
      <c r="AV86" s="13" t="s">
        <v>83</v>
      </c>
      <c r="AW86" s="13" t="s">
        <v>35</v>
      </c>
      <c r="AX86" s="13" t="s">
        <v>81</v>
      </c>
      <c r="AY86" s="239" t="s">
        <v>108</v>
      </c>
    </row>
    <row r="87" s="2" customFormat="1" ht="16.5" customHeight="1">
      <c r="A87" s="36"/>
      <c r="B87" s="37"/>
      <c r="C87" s="212" t="s">
        <v>83</v>
      </c>
      <c r="D87" s="212" t="s">
        <v>111</v>
      </c>
      <c r="E87" s="213" t="s">
        <v>121</v>
      </c>
      <c r="F87" s="214" t="s">
        <v>122</v>
      </c>
      <c r="G87" s="215" t="s">
        <v>114</v>
      </c>
      <c r="H87" s="216">
        <v>10788</v>
      </c>
      <c r="I87" s="217"/>
      <c r="J87" s="218">
        <f>ROUND(I87*H87,2)</f>
        <v>0</v>
      </c>
      <c r="K87" s="214" t="s">
        <v>19</v>
      </c>
      <c r="L87" s="42"/>
      <c r="M87" s="219" t="s">
        <v>19</v>
      </c>
      <c r="N87" s="220" t="s">
        <v>44</v>
      </c>
      <c r="O87" s="82"/>
      <c r="P87" s="221">
        <f>O87*H87</f>
        <v>0</v>
      </c>
      <c r="Q87" s="221">
        <v>0</v>
      </c>
      <c r="R87" s="221">
        <f>Q87*H87</f>
        <v>0</v>
      </c>
      <c r="S87" s="221">
        <v>0</v>
      </c>
      <c r="T87" s="222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23" t="s">
        <v>115</v>
      </c>
      <c r="AT87" s="223" t="s">
        <v>111</v>
      </c>
      <c r="AU87" s="223" t="s">
        <v>83</v>
      </c>
      <c r="AY87" s="15" t="s">
        <v>108</v>
      </c>
      <c r="BE87" s="224">
        <f>IF(N87="základní",J87,0)</f>
        <v>0</v>
      </c>
      <c r="BF87" s="224">
        <f>IF(N87="snížená",J87,0)</f>
        <v>0</v>
      </c>
      <c r="BG87" s="224">
        <f>IF(N87="zákl. přenesená",J87,0)</f>
        <v>0</v>
      </c>
      <c r="BH87" s="224">
        <f>IF(N87="sníž. přenesená",J87,0)</f>
        <v>0</v>
      </c>
      <c r="BI87" s="224">
        <f>IF(N87="nulová",J87,0)</f>
        <v>0</v>
      </c>
      <c r="BJ87" s="15" t="s">
        <v>81</v>
      </c>
      <c r="BK87" s="224">
        <f>ROUND(I87*H87,2)</f>
        <v>0</v>
      </c>
      <c r="BL87" s="15" t="s">
        <v>115</v>
      </c>
      <c r="BM87" s="223" t="s">
        <v>123</v>
      </c>
    </row>
    <row r="88" s="2" customFormat="1">
      <c r="A88" s="36"/>
      <c r="B88" s="37"/>
      <c r="C88" s="38"/>
      <c r="D88" s="225" t="s">
        <v>117</v>
      </c>
      <c r="E88" s="38"/>
      <c r="F88" s="226" t="s">
        <v>124</v>
      </c>
      <c r="G88" s="38"/>
      <c r="H88" s="38"/>
      <c r="I88" s="130"/>
      <c r="J88" s="38"/>
      <c r="K88" s="38"/>
      <c r="L88" s="42"/>
      <c r="M88" s="227"/>
      <c r="N88" s="228"/>
      <c r="O88" s="82"/>
      <c r="P88" s="82"/>
      <c r="Q88" s="82"/>
      <c r="R88" s="82"/>
      <c r="S88" s="82"/>
      <c r="T88" s="83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117</v>
      </c>
      <c r="AU88" s="15" t="s">
        <v>83</v>
      </c>
    </row>
    <row r="89" s="13" customFormat="1">
      <c r="A89" s="13"/>
      <c r="B89" s="229"/>
      <c r="C89" s="230"/>
      <c r="D89" s="225" t="s">
        <v>119</v>
      </c>
      <c r="E89" s="231" t="s">
        <v>19</v>
      </c>
      <c r="F89" s="232" t="s">
        <v>125</v>
      </c>
      <c r="G89" s="230"/>
      <c r="H89" s="233">
        <v>10788</v>
      </c>
      <c r="I89" s="234"/>
      <c r="J89" s="230"/>
      <c r="K89" s="230"/>
      <c r="L89" s="235"/>
      <c r="M89" s="236"/>
      <c r="N89" s="237"/>
      <c r="O89" s="237"/>
      <c r="P89" s="237"/>
      <c r="Q89" s="237"/>
      <c r="R89" s="237"/>
      <c r="S89" s="237"/>
      <c r="T89" s="238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9" t="s">
        <v>119</v>
      </c>
      <c r="AU89" s="239" t="s">
        <v>83</v>
      </c>
      <c r="AV89" s="13" t="s">
        <v>83</v>
      </c>
      <c r="AW89" s="13" t="s">
        <v>35</v>
      </c>
      <c r="AX89" s="13" t="s">
        <v>81</v>
      </c>
      <c r="AY89" s="239" t="s">
        <v>108</v>
      </c>
    </row>
    <row r="90" s="2" customFormat="1" ht="16.5" customHeight="1">
      <c r="A90" s="36"/>
      <c r="B90" s="37"/>
      <c r="C90" s="212" t="s">
        <v>126</v>
      </c>
      <c r="D90" s="212" t="s">
        <v>111</v>
      </c>
      <c r="E90" s="213" t="s">
        <v>127</v>
      </c>
      <c r="F90" s="214" t="s">
        <v>128</v>
      </c>
      <c r="G90" s="215" t="s">
        <v>114</v>
      </c>
      <c r="H90" s="216">
        <v>63538</v>
      </c>
      <c r="I90" s="217"/>
      <c r="J90" s="218">
        <f>ROUND(I90*H90,2)</f>
        <v>0</v>
      </c>
      <c r="K90" s="214" t="s">
        <v>19</v>
      </c>
      <c r="L90" s="42"/>
      <c r="M90" s="219" t="s">
        <v>19</v>
      </c>
      <c r="N90" s="220" t="s">
        <v>44</v>
      </c>
      <c r="O90" s="82"/>
      <c r="P90" s="221">
        <f>O90*H90</f>
        <v>0</v>
      </c>
      <c r="Q90" s="221">
        <v>0</v>
      </c>
      <c r="R90" s="221">
        <f>Q90*H90</f>
        <v>0</v>
      </c>
      <c r="S90" s="221">
        <v>0</v>
      </c>
      <c r="T90" s="222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23" t="s">
        <v>115</v>
      </c>
      <c r="AT90" s="223" t="s">
        <v>111</v>
      </c>
      <c r="AU90" s="223" t="s">
        <v>83</v>
      </c>
      <c r="AY90" s="15" t="s">
        <v>108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15" t="s">
        <v>81</v>
      </c>
      <c r="BK90" s="224">
        <f>ROUND(I90*H90,2)</f>
        <v>0</v>
      </c>
      <c r="BL90" s="15" t="s">
        <v>115</v>
      </c>
      <c r="BM90" s="223" t="s">
        <v>129</v>
      </c>
    </row>
    <row r="91" s="2" customFormat="1">
      <c r="A91" s="36"/>
      <c r="B91" s="37"/>
      <c r="C91" s="38"/>
      <c r="D91" s="225" t="s">
        <v>117</v>
      </c>
      <c r="E91" s="38"/>
      <c r="F91" s="226" t="s">
        <v>130</v>
      </c>
      <c r="G91" s="38"/>
      <c r="H91" s="38"/>
      <c r="I91" s="130"/>
      <c r="J91" s="38"/>
      <c r="K91" s="38"/>
      <c r="L91" s="42"/>
      <c r="M91" s="227"/>
      <c r="N91" s="228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117</v>
      </c>
      <c r="AU91" s="15" t="s">
        <v>83</v>
      </c>
    </row>
    <row r="92" s="13" customFormat="1">
      <c r="A92" s="13"/>
      <c r="B92" s="229"/>
      <c r="C92" s="230"/>
      <c r="D92" s="225" t="s">
        <v>119</v>
      </c>
      <c r="E92" s="231" t="s">
        <v>19</v>
      </c>
      <c r="F92" s="232" t="s">
        <v>131</v>
      </c>
      <c r="G92" s="230"/>
      <c r="H92" s="233">
        <v>63538</v>
      </c>
      <c r="I92" s="234"/>
      <c r="J92" s="230"/>
      <c r="K92" s="230"/>
      <c r="L92" s="235"/>
      <c r="M92" s="236"/>
      <c r="N92" s="237"/>
      <c r="O92" s="237"/>
      <c r="P92" s="237"/>
      <c r="Q92" s="237"/>
      <c r="R92" s="237"/>
      <c r="S92" s="237"/>
      <c r="T92" s="238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9" t="s">
        <v>119</v>
      </c>
      <c r="AU92" s="239" t="s">
        <v>83</v>
      </c>
      <c r="AV92" s="13" t="s">
        <v>83</v>
      </c>
      <c r="AW92" s="13" t="s">
        <v>35</v>
      </c>
      <c r="AX92" s="13" t="s">
        <v>81</v>
      </c>
      <c r="AY92" s="239" t="s">
        <v>108</v>
      </c>
    </row>
    <row r="93" s="2" customFormat="1" ht="21.75" customHeight="1">
      <c r="A93" s="36"/>
      <c r="B93" s="37"/>
      <c r="C93" s="212" t="s">
        <v>115</v>
      </c>
      <c r="D93" s="212" t="s">
        <v>111</v>
      </c>
      <c r="E93" s="213" t="s">
        <v>132</v>
      </c>
      <c r="F93" s="214" t="s">
        <v>133</v>
      </c>
      <c r="G93" s="215" t="s">
        <v>114</v>
      </c>
      <c r="H93" s="216">
        <v>12450</v>
      </c>
      <c r="I93" s="217"/>
      <c r="J93" s="218">
        <f>ROUND(I93*H93,2)</f>
        <v>0</v>
      </c>
      <c r="K93" s="214" t="s">
        <v>19</v>
      </c>
      <c r="L93" s="42"/>
      <c r="M93" s="219" t="s">
        <v>19</v>
      </c>
      <c r="N93" s="220" t="s">
        <v>44</v>
      </c>
      <c r="O93" s="82"/>
      <c r="P93" s="221">
        <f>O93*H93</f>
        <v>0</v>
      </c>
      <c r="Q93" s="221">
        <v>0</v>
      </c>
      <c r="R93" s="221">
        <f>Q93*H93</f>
        <v>0</v>
      </c>
      <c r="S93" s="221">
        <v>0</v>
      </c>
      <c r="T93" s="222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23" t="s">
        <v>115</v>
      </c>
      <c r="AT93" s="223" t="s">
        <v>111</v>
      </c>
      <c r="AU93" s="223" t="s">
        <v>83</v>
      </c>
      <c r="AY93" s="15" t="s">
        <v>108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15" t="s">
        <v>81</v>
      </c>
      <c r="BK93" s="224">
        <f>ROUND(I93*H93,2)</f>
        <v>0</v>
      </c>
      <c r="BL93" s="15" t="s">
        <v>115</v>
      </c>
      <c r="BM93" s="223" t="s">
        <v>134</v>
      </c>
    </row>
    <row r="94" s="2" customFormat="1">
      <c r="A94" s="36"/>
      <c r="B94" s="37"/>
      <c r="C94" s="38"/>
      <c r="D94" s="225" t="s">
        <v>117</v>
      </c>
      <c r="E94" s="38"/>
      <c r="F94" s="226" t="s">
        <v>135</v>
      </c>
      <c r="G94" s="38"/>
      <c r="H94" s="38"/>
      <c r="I94" s="130"/>
      <c r="J94" s="38"/>
      <c r="K94" s="38"/>
      <c r="L94" s="42"/>
      <c r="M94" s="227"/>
      <c r="N94" s="228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117</v>
      </c>
      <c r="AU94" s="15" t="s">
        <v>83</v>
      </c>
    </row>
    <row r="95" s="13" customFormat="1">
      <c r="A95" s="13"/>
      <c r="B95" s="229"/>
      <c r="C95" s="230"/>
      <c r="D95" s="225" t="s">
        <v>119</v>
      </c>
      <c r="E95" s="231" t="s">
        <v>19</v>
      </c>
      <c r="F95" s="232" t="s">
        <v>136</v>
      </c>
      <c r="G95" s="230"/>
      <c r="H95" s="233">
        <v>12450</v>
      </c>
      <c r="I95" s="234"/>
      <c r="J95" s="230"/>
      <c r="K95" s="230"/>
      <c r="L95" s="235"/>
      <c r="M95" s="236"/>
      <c r="N95" s="237"/>
      <c r="O95" s="237"/>
      <c r="P95" s="237"/>
      <c r="Q95" s="237"/>
      <c r="R95" s="237"/>
      <c r="S95" s="237"/>
      <c r="T95" s="238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9" t="s">
        <v>119</v>
      </c>
      <c r="AU95" s="239" t="s">
        <v>83</v>
      </c>
      <c r="AV95" s="13" t="s">
        <v>83</v>
      </c>
      <c r="AW95" s="13" t="s">
        <v>35</v>
      </c>
      <c r="AX95" s="13" t="s">
        <v>81</v>
      </c>
      <c r="AY95" s="239" t="s">
        <v>108</v>
      </c>
    </row>
    <row r="96" s="2" customFormat="1" ht="21.75" customHeight="1">
      <c r="A96" s="36"/>
      <c r="B96" s="37"/>
      <c r="C96" s="212" t="s">
        <v>109</v>
      </c>
      <c r="D96" s="212" t="s">
        <v>111</v>
      </c>
      <c r="E96" s="213" t="s">
        <v>137</v>
      </c>
      <c r="F96" s="214" t="s">
        <v>138</v>
      </c>
      <c r="G96" s="215" t="s">
        <v>114</v>
      </c>
      <c r="H96" s="216">
        <v>5632</v>
      </c>
      <c r="I96" s="217"/>
      <c r="J96" s="218">
        <f>ROUND(I96*H96,2)</f>
        <v>0</v>
      </c>
      <c r="K96" s="214" t="s">
        <v>19</v>
      </c>
      <c r="L96" s="42"/>
      <c r="M96" s="219" t="s">
        <v>19</v>
      </c>
      <c r="N96" s="220" t="s">
        <v>44</v>
      </c>
      <c r="O96" s="82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23" t="s">
        <v>115</v>
      </c>
      <c r="AT96" s="223" t="s">
        <v>111</v>
      </c>
      <c r="AU96" s="223" t="s">
        <v>83</v>
      </c>
      <c r="AY96" s="15" t="s">
        <v>108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5" t="s">
        <v>81</v>
      </c>
      <c r="BK96" s="224">
        <f>ROUND(I96*H96,2)</f>
        <v>0</v>
      </c>
      <c r="BL96" s="15" t="s">
        <v>115</v>
      </c>
      <c r="BM96" s="223" t="s">
        <v>139</v>
      </c>
    </row>
    <row r="97" s="2" customFormat="1">
      <c r="A97" s="36"/>
      <c r="B97" s="37"/>
      <c r="C97" s="38"/>
      <c r="D97" s="225" t="s">
        <v>117</v>
      </c>
      <c r="E97" s="38"/>
      <c r="F97" s="226" t="s">
        <v>140</v>
      </c>
      <c r="G97" s="38"/>
      <c r="H97" s="38"/>
      <c r="I97" s="130"/>
      <c r="J97" s="38"/>
      <c r="K97" s="38"/>
      <c r="L97" s="42"/>
      <c r="M97" s="227"/>
      <c r="N97" s="228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117</v>
      </c>
      <c r="AU97" s="15" t="s">
        <v>83</v>
      </c>
    </row>
    <row r="98" s="13" customFormat="1">
      <c r="A98" s="13"/>
      <c r="B98" s="229"/>
      <c r="C98" s="230"/>
      <c r="D98" s="225" t="s">
        <v>119</v>
      </c>
      <c r="E98" s="231" t="s">
        <v>19</v>
      </c>
      <c r="F98" s="232" t="s">
        <v>141</v>
      </c>
      <c r="G98" s="230"/>
      <c r="H98" s="233">
        <v>5632</v>
      </c>
      <c r="I98" s="234"/>
      <c r="J98" s="230"/>
      <c r="K98" s="230"/>
      <c r="L98" s="235"/>
      <c r="M98" s="236"/>
      <c r="N98" s="237"/>
      <c r="O98" s="237"/>
      <c r="P98" s="237"/>
      <c r="Q98" s="237"/>
      <c r="R98" s="237"/>
      <c r="S98" s="237"/>
      <c r="T98" s="238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9" t="s">
        <v>119</v>
      </c>
      <c r="AU98" s="239" t="s">
        <v>83</v>
      </c>
      <c r="AV98" s="13" t="s">
        <v>83</v>
      </c>
      <c r="AW98" s="13" t="s">
        <v>35</v>
      </c>
      <c r="AX98" s="13" t="s">
        <v>81</v>
      </c>
      <c r="AY98" s="239" t="s">
        <v>108</v>
      </c>
    </row>
    <row r="99" s="2" customFormat="1" ht="21.75" customHeight="1">
      <c r="A99" s="36"/>
      <c r="B99" s="37"/>
      <c r="C99" s="212" t="s">
        <v>142</v>
      </c>
      <c r="D99" s="212" t="s">
        <v>111</v>
      </c>
      <c r="E99" s="213" t="s">
        <v>143</v>
      </c>
      <c r="F99" s="214" t="s">
        <v>144</v>
      </c>
      <c r="G99" s="215" t="s">
        <v>145</v>
      </c>
      <c r="H99" s="216">
        <v>10</v>
      </c>
      <c r="I99" s="217"/>
      <c r="J99" s="218">
        <f>ROUND(I99*H99,2)</f>
        <v>0</v>
      </c>
      <c r="K99" s="214" t="s">
        <v>19</v>
      </c>
      <c r="L99" s="42"/>
      <c r="M99" s="219" t="s">
        <v>19</v>
      </c>
      <c r="N99" s="220" t="s">
        <v>44</v>
      </c>
      <c r="O99" s="82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23" t="s">
        <v>115</v>
      </c>
      <c r="AT99" s="223" t="s">
        <v>111</v>
      </c>
      <c r="AU99" s="223" t="s">
        <v>83</v>
      </c>
      <c r="AY99" s="15" t="s">
        <v>108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5" t="s">
        <v>81</v>
      </c>
      <c r="BK99" s="224">
        <f>ROUND(I99*H99,2)</f>
        <v>0</v>
      </c>
      <c r="BL99" s="15" t="s">
        <v>115</v>
      </c>
      <c r="BM99" s="223" t="s">
        <v>146</v>
      </c>
    </row>
    <row r="100" s="2" customFormat="1">
      <c r="A100" s="36"/>
      <c r="B100" s="37"/>
      <c r="C100" s="38"/>
      <c r="D100" s="225" t="s">
        <v>117</v>
      </c>
      <c r="E100" s="38"/>
      <c r="F100" s="226" t="s">
        <v>147</v>
      </c>
      <c r="G100" s="38"/>
      <c r="H100" s="38"/>
      <c r="I100" s="130"/>
      <c r="J100" s="38"/>
      <c r="K100" s="38"/>
      <c r="L100" s="42"/>
      <c r="M100" s="227"/>
      <c r="N100" s="228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117</v>
      </c>
      <c r="AU100" s="15" t="s">
        <v>83</v>
      </c>
    </row>
    <row r="101" s="13" customFormat="1">
      <c r="A101" s="13"/>
      <c r="B101" s="229"/>
      <c r="C101" s="230"/>
      <c r="D101" s="225" t="s">
        <v>119</v>
      </c>
      <c r="E101" s="231" t="s">
        <v>19</v>
      </c>
      <c r="F101" s="232" t="s">
        <v>148</v>
      </c>
      <c r="G101" s="230"/>
      <c r="H101" s="233">
        <v>10</v>
      </c>
      <c r="I101" s="234"/>
      <c r="J101" s="230"/>
      <c r="K101" s="230"/>
      <c r="L101" s="235"/>
      <c r="M101" s="236"/>
      <c r="N101" s="237"/>
      <c r="O101" s="237"/>
      <c r="P101" s="237"/>
      <c r="Q101" s="237"/>
      <c r="R101" s="237"/>
      <c r="S101" s="237"/>
      <c r="T101" s="238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9" t="s">
        <v>119</v>
      </c>
      <c r="AU101" s="239" t="s">
        <v>83</v>
      </c>
      <c r="AV101" s="13" t="s">
        <v>83</v>
      </c>
      <c r="AW101" s="13" t="s">
        <v>35</v>
      </c>
      <c r="AX101" s="13" t="s">
        <v>81</v>
      </c>
      <c r="AY101" s="239" t="s">
        <v>108</v>
      </c>
    </row>
    <row r="102" s="2" customFormat="1" ht="21.75" customHeight="1">
      <c r="A102" s="36"/>
      <c r="B102" s="37"/>
      <c r="C102" s="212" t="s">
        <v>149</v>
      </c>
      <c r="D102" s="212" t="s">
        <v>111</v>
      </c>
      <c r="E102" s="213" t="s">
        <v>150</v>
      </c>
      <c r="F102" s="214" t="s">
        <v>151</v>
      </c>
      <c r="G102" s="215" t="s">
        <v>152</v>
      </c>
      <c r="H102" s="216">
        <v>2</v>
      </c>
      <c r="I102" s="217"/>
      <c r="J102" s="218">
        <f>ROUND(I102*H102,2)</f>
        <v>0</v>
      </c>
      <c r="K102" s="214" t="s">
        <v>19</v>
      </c>
      <c r="L102" s="42"/>
      <c r="M102" s="219" t="s">
        <v>19</v>
      </c>
      <c r="N102" s="220" t="s">
        <v>44</v>
      </c>
      <c r="O102" s="82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23" t="s">
        <v>115</v>
      </c>
      <c r="AT102" s="223" t="s">
        <v>111</v>
      </c>
      <c r="AU102" s="223" t="s">
        <v>83</v>
      </c>
      <c r="AY102" s="15" t="s">
        <v>108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5" t="s">
        <v>81</v>
      </c>
      <c r="BK102" s="224">
        <f>ROUND(I102*H102,2)</f>
        <v>0</v>
      </c>
      <c r="BL102" s="15" t="s">
        <v>115</v>
      </c>
      <c r="BM102" s="223" t="s">
        <v>153</v>
      </c>
    </row>
    <row r="103" s="2" customFormat="1">
      <c r="A103" s="36"/>
      <c r="B103" s="37"/>
      <c r="C103" s="38"/>
      <c r="D103" s="225" t="s">
        <v>117</v>
      </c>
      <c r="E103" s="38"/>
      <c r="F103" s="226" t="s">
        <v>154</v>
      </c>
      <c r="G103" s="38"/>
      <c r="H103" s="38"/>
      <c r="I103" s="130"/>
      <c r="J103" s="38"/>
      <c r="K103" s="38"/>
      <c r="L103" s="42"/>
      <c r="M103" s="227"/>
      <c r="N103" s="228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117</v>
      </c>
      <c r="AU103" s="15" t="s">
        <v>83</v>
      </c>
    </row>
    <row r="104" s="2" customFormat="1" ht="16.5" customHeight="1">
      <c r="A104" s="36"/>
      <c r="B104" s="37"/>
      <c r="C104" s="212" t="s">
        <v>155</v>
      </c>
      <c r="D104" s="212" t="s">
        <v>111</v>
      </c>
      <c r="E104" s="213" t="s">
        <v>156</v>
      </c>
      <c r="F104" s="214" t="s">
        <v>157</v>
      </c>
      <c r="G104" s="215" t="s">
        <v>152</v>
      </c>
      <c r="H104" s="216">
        <v>2</v>
      </c>
      <c r="I104" s="217"/>
      <c r="J104" s="218">
        <f>ROUND(I104*H104,2)</f>
        <v>0</v>
      </c>
      <c r="K104" s="214" t="s">
        <v>19</v>
      </c>
      <c r="L104" s="42"/>
      <c r="M104" s="219" t="s">
        <v>19</v>
      </c>
      <c r="N104" s="220" t="s">
        <v>44</v>
      </c>
      <c r="O104" s="82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23" t="s">
        <v>115</v>
      </c>
      <c r="AT104" s="223" t="s">
        <v>111</v>
      </c>
      <c r="AU104" s="223" t="s">
        <v>83</v>
      </c>
      <c r="AY104" s="15" t="s">
        <v>108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5" t="s">
        <v>81</v>
      </c>
      <c r="BK104" s="224">
        <f>ROUND(I104*H104,2)</f>
        <v>0</v>
      </c>
      <c r="BL104" s="15" t="s">
        <v>115</v>
      </c>
      <c r="BM104" s="223" t="s">
        <v>158</v>
      </c>
    </row>
    <row r="105" s="2" customFormat="1">
      <c r="A105" s="36"/>
      <c r="B105" s="37"/>
      <c r="C105" s="38"/>
      <c r="D105" s="225" t="s">
        <v>117</v>
      </c>
      <c r="E105" s="38"/>
      <c r="F105" s="226" t="s">
        <v>159</v>
      </c>
      <c r="G105" s="38"/>
      <c r="H105" s="38"/>
      <c r="I105" s="130"/>
      <c r="J105" s="38"/>
      <c r="K105" s="38"/>
      <c r="L105" s="42"/>
      <c r="M105" s="240"/>
      <c r="N105" s="241"/>
      <c r="O105" s="242"/>
      <c r="P105" s="242"/>
      <c r="Q105" s="242"/>
      <c r="R105" s="242"/>
      <c r="S105" s="242"/>
      <c r="T105" s="24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117</v>
      </c>
      <c r="AU105" s="15" t="s">
        <v>83</v>
      </c>
    </row>
    <row r="106" s="2" customFormat="1" ht="6.96" customHeight="1">
      <c r="A106" s="36"/>
      <c r="B106" s="57"/>
      <c r="C106" s="58"/>
      <c r="D106" s="58"/>
      <c r="E106" s="58"/>
      <c r="F106" s="58"/>
      <c r="G106" s="58"/>
      <c r="H106" s="58"/>
      <c r="I106" s="160"/>
      <c r="J106" s="58"/>
      <c r="K106" s="58"/>
      <c r="L106" s="42"/>
      <c r="M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</sheetData>
  <sheetProtection sheet="1" autoFilter="0" formatColumns="0" formatRows="0" objects="1" scenarios="1" spinCount="100000" saltValue="Le9WQ4N40eteE4H9M64JrJkbujEg5nNBWD0hJtZEsbzs4QqaG3ucxxYKzl5P25r1oa43MGbPc2L+LLVSbaH5NA==" hashValue="IY0BF7A9imZ4uoynsKe0U+oeBBf4kwBJiP/pPrV37mxBKjEIoNkHnJr8aHreKxIRtNLXiTjgtF2jjDjbQZMaJQ==" algorithmName="SHA-512" password="CC35"/>
  <autoFilter ref="C80:K10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2020-04-09T12:15:22Z</dcterms:created>
  <dcterms:modified xsi:type="dcterms:W3CDTF">2020-04-09T12:15:24Z</dcterms:modified>
</cp:coreProperties>
</file>